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2 Week Belt Loop Challenge\"/>
    </mc:Choice>
  </mc:AlternateContent>
  <bookViews>
    <workbookView xWindow="-105" yWindow="-105" windowWidth="23250" windowHeight="12570"/>
  </bookViews>
  <sheets>
    <sheet name="Information - Wk 1 - 2" sheetId="1" r:id="rId1"/>
    <sheet name="Wk 1 - 2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M10" i="1" l="1"/>
  <c r="O11" i="1"/>
  <c r="F6" i="2"/>
  <c r="G6" i="2" s="1"/>
  <c r="B3" i="1"/>
  <c r="B5" i="1"/>
  <c r="C50" i="3"/>
  <c r="B50" i="3"/>
  <c r="C49" i="3"/>
  <c r="B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I14" i="3"/>
  <c r="H14" i="3"/>
  <c r="M13" i="3"/>
  <c r="N13" i="3"/>
  <c r="I12" i="3"/>
  <c r="H12" i="3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H12" i="1"/>
  <c r="K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l="1"/>
  <c r="F7" i="1" s="1"/>
  <c r="I37" i="3"/>
  <c r="I38" i="3"/>
  <c r="B11" i="1"/>
  <c r="B13" i="1"/>
  <c r="B15" i="1"/>
  <c r="I39" i="3"/>
  <c r="B12" i="1"/>
  <c r="B14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62" i="1" l="1"/>
  <c r="F59" i="1" s="1"/>
  <c r="F5" i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4" i="1" l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<sst xmlns="http://schemas.openxmlformats.org/spreadsheetml/2006/main" count="641" uniqueCount="211">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</sst>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:"/>
  </numFmts>
  <fonts count="25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>
      <tableStyleElement type="headerRow" dxfId="31"/>
      <tableStyleElement type="firstRowStripe" dxfId="30"/>
      <tableStyleElement type="secondRowStripe" dxfId="29"/>
    </tableStyle>
    <tableStyle name="Choice Food Calculations-style 2" pivot="0" count="3">
      <tableStyleElement type="headerRow" dxfId="28"/>
      <tableStyleElement type="firstRowStripe" dxfId="27"/>
      <tableStyleElement type="secondRowStripe" dxfId="26"/>
    </tableStyle>
    <tableStyle name="Choice Food Calculations-style 3" pivot="0" count="3">
      <tableStyleElement type="headerRow" dxfId="25"/>
      <tableStyleElement type="firstRowStripe" dxfId="24"/>
      <tableStyleElement type="secondRowStripe" dxfId="23"/>
    </tableStyle>
    <tableStyle name="Choice Food Calculations-style 4" pivot="0" count="3">
      <tableStyleElement type="headerRow" dxfId="22"/>
      <tableStyleElement type="firstRowStripe" dxfId="21"/>
      <tableStyleElement type="secondRowStripe" dxfId="20"/>
    </tableStyle>
    <tableStyle name="Choice Food Calculations-style 5" pivot="0" count="3">
      <tableStyleElement type="headerRow" dxfId="19"/>
      <tableStyleElement type="firstRowStripe" dxfId="18"/>
      <tableStyleElement type="secondRowStripe" dxfId="17"/>
    </tableStyle>
    <tableStyle name="Choice Food Calculations-style 6" pivot="0" count="3">
      <tableStyleElement type="headerRow" dxfId="16"/>
      <tableStyleElement type="firstRowStripe" dxfId="15"/>
      <tableStyleElement type="secondRowStripe" dxfId="14"/>
    </tableStyle>
    <tableStyle name="Choice Food Calculations-style 7" pivot="0" count="3">
      <tableStyleElement type="headerRow" dxfId="13"/>
      <tableStyleElement type="firstRowStripe" dxfId="12"/>
      <tableStyleElement type="secondRowStripe" dxfId="11"/>
    </tableStyle>
    <tableStyle name="Choice Food Calculations-style 8" pivot="0" count="3">
      <tableStyleElement type="headerRow" dxfId="10"/>
      <tableStyleElement type="firstRowStripe" dxfId="9"/>
      <tableStyleElement type="secondRowStripe" dxfId="8"/>
    </tableStyle>
    <tableStyle name="Choice Food Calculations-style 9" pivot="0" count="3">
      <tableStyleElement type="headerRow" dxfId="7"/>
      <tableStyleElement type="firstRowStripe" dxfId="6"/>
      <tableStyleElement type="secondRowStripe" dxfId="5"/>
    </tableStyle>
    <tableStyle name="Choice Food Calculations-style 10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1" displayName="Table_1" ref="I26:K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H36:I39">
  <tableColumns count="2">
    <tableColumn id="1" name="Goal"/>
    <tableColumn id="2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2" displayName="Table_112" ref="M26:O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I31:J33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K1:N13">
  <tableColumns count="4">
    <tableColumn id="1" name="Fat"/>
    <tableColumn id="2" name="Size"/>
    <tableColumn id="3" name="Grams"/>
    <tableColumn id="4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6:C51">
  <tableColumns count="3">
    <tableColumn id="1" name="Type O"/>
    <tableColumn id="2" name="Carb Meals"/>
    <tableColumn id="3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P1:S13">
  <tableColumns count="4">
    <tableColumn id="1" name="Carb OFF"/>
    <tableColumn id="2" name="Size"/>
    <tableColumn id="3" name="Grams"/>
    <tableColumn id="4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F1:I14">
  <tableColumns count="4">
    <tableColumn id="1" name="Carb"/>
    <tableColumn id="2" name="Size"/>
    <tableColumn id="3" name="Grams"/>
    <tableColumn id="4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32:C38">
  <tableColumns count="3">
    <tableColumn id="1" name="Type I"/>
    <tableColumn id="2" name="Carb Meals"/>
    <tableColumn id="3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D20">
  <tableColumns count="4">
    <tableColumn id="1" name="Protein"/>
    <tableColumn id="2" name="Size"/>
    <tableColumn id="3" name="Grams"/>
    <tableColumn id="4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39:C45">
  <tableColumns count="3">
    <tableColumn id="1" name="Type V"/>
    <tableColumn id="2" name="Carb Meals"/>
    <tableColumn id="3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12" t="s">
        <v>8</v>
      </c>
      <c r="K1" s="113"/>
      <c r="L1" s="113"/>
      <c r="M1" s="113"/>
      <c r="N1" s="113"/>
      <c r="O1" s="114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3" t="s">
        <v>14</v>
      </c>
      <c r="K2" s="134"/>
      <c r="L2" s="115" t="s">
        <v>15</v>
      </c>
      <c r="M2" s="116"/>
      <c r="N2" s="131" t="s">
        <v>19</v>
      </c>
      <c r="O2" s="132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03" t="s">
        <v>25</v>
      </c>
      <c r="E3" s="103" t="s">
        <v>2</v>
      </c>
      <c r="F3" s="103" t="s">
        <v>3</v>
      </c>
      <c r="G3" s="15"/>
      <c r="H3" s="17" t="s">
        <v>28</v>
      </c>
      <c r="I3" s="89"/>
      <c r="J3" s="120"/>
      <c r="K3" s="135"/>
      <c r="L3" s="105" t="s">
        <v>32</v>
      </c>
      <c r="M3" s="106"/>
      <c r="N3" s="129" t="s">
        <v>32</v>
      </c>
      <c r="O3" s="130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04"/>
      <c r="E4" s="104"/>
      <c r="F4" s="104"/>
      <c r="G4" s="15" t="s">
        <v>36</v>
      </c>
      <c r="H4" s="23" t="s">
        <v>37</v>
      </c>
      <c r="I4" s="90"/>
      <c r="J4" s="122" t="s">
        <v>42</v>
      </c>
      <c r="K4" s="123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4"/>
      <c r="K5" s="125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6"/>
      <c r="K6" s="127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8" t="s">
        <v>67</v>
      </c>
      <c r="K7" s="119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11" t="s">
        <v>72</v>
      </c>
      <c r="E8" s="106"/>
      <c r="F8" s="41" t="e">
        <f>SUM(F5:F7)</f>
        <v>#N/A</v>
      </c>
      <c r="G8" s="15"/>
      <c r="H8" s="23" t="s">
        <v>76</v>
      </c>
      <c r="I8" s="91"/>
      <c r="J8" s="120"/>
      <c r="K8" s="121"/>
      <c r="L8" s="107" t="s">
        <v>78</v>
      </c>
      <c r="M8" s="106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43" t="s">
        <v>3</v>
      </c>
      <c r="I9" s="144" t="e">
        <f>VLOOKUP(I8,'Choice Food Calculations'!$H$37:$I$39,2,FALSE)*0.8</f>
        <v>#N/A</v>
      </c>
      <c r="J9" s="118" t="s">
        <v>83</v>
      </c>
      <c r="K9" s="119"/>
      <c r="L9" s="109" t="s">
        <v>85</v>
      </c>
      <c r="M9" s="117"/>
      <c r="N9" s="107" t="s">
        <v>88</v>
      </c>
      <c r="O9" s="108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20"/>
      <c r="K10" s="121"/>
      <c r="L10" s="48" t="s">
        <v>94</v>
      </c>
      <c r="M10" s="50">
        <f>I4</f>
        <v>0</v>
      </c>
      <c r="N10" s="109" t="s">
        <v>85</v>
      </c>
      <c r="O10" s="110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Np/5WZmWLH4QSm1iguZEs0RX+PYUS8ZVDqrNkq6zmYPfRBg7dU27rD6bkJIIOIgxGv2aXeCuuedzpXMWptmlrw==" saltValue="wq/TSR7Jlj++QKhNGLw88A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>
      <formula1>BodyType</formula1>
    </dataValidation>
    <dataValidation type="list" allowBlank="1" showErrorMessage="1" sqref="I12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'Choice Food Calculations'!$F$25:$F$29</xm:f>
          </x14:formula1>
          <xm:sqref>I7</xm:sqref>
        </x14:dataValidation>
        <x14:dataValidation type="list" allowBlank="1" showErrorMessage="1">
          <x14:formula1>
            <xm:f>'Choice Food Calculations'!$H$37:$H$40</xm:f>
          </x14:formula1>
          <xm:sqref>I8</xm:sqref>
        </x14:dataValidation>
        <x14:dataValidation type="list" allowBlank="1" showErrorMessage="1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G5" sqref="G5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2" t="s">
        <v>10</v>
      </c>
      <c r="K2" s="130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6" t="s">
        <v>13</v>
      </c>
      <c r="F3" s="138" t="s">
        <v>16</v>
      </c>
      <c r="G3" s="138" t="s">
        <v>21</v>
      </c>
      <c r="H3" s="136" t="s">
        <v>22</v>
      </c>
      <c r="I3" s="3"/>
      <c r="J3" s="139">
        <f>'Information - Wk 1 - 2'!I10</f>
        <v>0</v>
      </c>
      <c r="K3" s="106"/>
      <c r="L3" s="16">
        <f>'Information - Wk 1 - 2'!I12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37"/>
      <c r="F4" s="137"/>
      <c r="G4" s="137"/>
      <c r="H4" s="137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0" t="s">
        <v>38</v>
      </c>
      <c r="K6" s="141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6" t="s">
        <v>13</v>
      </c>
      <c r="F15" s="138" t="s">
        <v>16</v>
      </c>
      <c r="G15" s="138" t="s">
        <v>21</v>
      </c>
      <c r="H15" s="136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37"/>
      <c r="F16" s="137"/>
      <c r="G16" s="137"/>
      <c r="H16" s="137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0" t="s">
        <v>73</v>
      </c>
      <c r="K18" s="141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6" t="s">
        <v>13</v>
      </c>
      <c r="F27" s="138" t="s">
        <v>16</v>
      </c>
      <c r="G27" s="138" t="s">
        <v>21</v>
      </c>
      <c r="H27" s="136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37"/>
      <c r="F28" s="137"/>
      <c r="G28" s="137"/>
      <c r="H28" s="137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0" t="s">
        <v>93</v>
      </c>
      <c r="K30" s="141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6" t="s">
        <v>13</v>
      </c>
      <c r="F39" s="138" t="s">
        <v>16</v>
      </c>
      <c r="G39" s="138" t="s">
        <v>21</v>
      </c>
      <c r="H39" s="136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37"/>
      <c r="F40" s="137"/>
      <c r="G40" s="137"/>
      <c r="H40" s="137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0" t="s">
        <v>111</v>
      </c>
      <c r="K42" s="141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6" t="s">
        <v>13</v>
      </c>
      <c r="F51" s="138" t="s">
        <v>16</v>
      </c>
      <c r="G51" s="138" t="s">
        <v>21</v>
      </c>
      <c r="H51" s="136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37"/>
      <c r="F52" s="137"/>
      <c r="G52" s="137"/>
      <c r="H52" s="137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0" t="s">
        <v>147</v>
      </c>
      <c r="K54" s="141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6" t="s">
        <v>13</v>
      </c>
      <c r="F63" s="138" t="s">
        <v>16</v>
      </c>
      <c r="G63" s="138" t="s">
        <v>21</v>
      </c>
      <c r="H63" s="136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37"/>
      <c r="F64" s="137"/>
      <c r="G64" s="137"/>
      <c r="H64" s="137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0" t="s">
        <v>148</v>
      </c>
      <c r="K66" s="141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6" t="s">
        <v>13</v>
      </c>
      <c r="F75" s="138" t="s">
        <v>16</v>
      </c>
      <c r="G75" s="138" t="s">
        <v>21</v>
      </c>
      <c r="H75" s="136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37"/>
      <c r="F76" s="137"/>
      <c r="G76" s="137"/>
      <c r="H76" s="137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0" t="s">
        <v>149</v>
      </c>
      <c r="K78" s="141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25" workbookViewId="0">
      <selection activeCell="I37" sqref="I37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4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1 - 2'!F47</f>
        <v>#N/A</v>
      </c>
      <c r="G21" s="47" t="e">
        <f ca="1">'Information - Wk 1 - 2'!F25</f>
        <v>#N/A</v>
      </c>
      <c r="L21" s="47" t="e">
        <f ca="1">'Information - Wk 1 - 2'!F62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1 - 2'!M12*1.35</f>
        <v>#NUM!</v>
      </c>
      <c r="K27" s="1" t="e">
        <f>('Information - Wk 1 - 2'!M12/2.2)*0.9</f>
        <v>#NUM!</v>
      </c>
      <c r="M27" s="49" t="s">
        <v>92</v>
      </c>
      <c r="N27" s="49" t="e">
        <f>'Information - Wk 1 - 2'!O13*1.35</f>
        <v>#NUM!</v>
      </c>
      <c r="O27" s="49" t="e">
        <f>('Information - Wk 1 - 2'!O13/2.2)*0.9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1 - 2'!M12*1.3</f>
        <v>#NUM!</v>
      </c>
      <c r="K28" s="1" t="e">
        <f>('Information - Wk 1 - 2'!M12/2.2)*0.95</f>
        <v>#NUM!</v>
      </c>
      <c r="M28" s="49" t="s">
        <v>98</v>
      </c>
      <c r="N28" s="49" t="e">
        <f>'Information - Wk 1 - 2'!O13*1.3</f>
        <v>#NUM!</v>
      </c>
      <c r="O28" s="49" t="e">
        <f>('Information - Wk 1 - 2'!O13/2.2)*0.95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1 - 2'!M12*1.4</f>
        <v>#NUM!</v>
      </c>
      <c r="K29" s="1" t="e">
        <f>('Information - Wk 1 - 2'!M12/2.2)*1.2</f>
        <v>#NUM!</v>
      </c>
      <c r="M29" s="49" t="s">
        <v>99</v>
      </c>
      <c r="N29" s="49" t="e">
        <f>'Information - Wk 1 - 2'!O13*1.4</f>
        <v>#NUM!</v>
      </c>
      <c r="O29" s="49" t="e">
        <f>('Information - Wk 1 - 2'!O13/2.2)*1.2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1 - 2'!B3)+(5*'Information - Wk 1 - 2'!B4)-(6.8*'Information - Wk 1 - 2'!B5)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1 - 2'!B3)+(1.8*'Information - Wk 1 - 2'!B4)-(4.7*'Information - Wk 1 - 2'!B5)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1 - 2'!B9*'Information - Wk 1 - 2'!I7)*0.825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1 - 2'!B9*'Information - Wk 1 - 2'!I7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1 - 2'!B9*'Information - Wk 1 - 2'!I7)*1.125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1">
        <v>5</v>
      </c>
      <c r="B49" s="57">
        <f>'Choice Food Calculations'!$A49-3</f>
        <v>2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f>'Choice Food Calculations'!$A50-3</f>
        <v>1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/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/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/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bFwV3mrYPLYJJLAysP++Gs/gtqRlss8LvrQ/CsF12wsMGeByFapLExuah4G1MfNCdoWN8hiI+eFt/so35jIC1Q==" saltValue="rkBjfESIFd4jQ5QH55tsh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1 - 2</vt:lpstr>
      <vt:lpstr>Wk 1 - 2 -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2019-09-07T18:12:22Z</dcterms:modified>
</cp:coreProperties>
</file>